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angeladantas\Desktop\"/>
    </mc:Choice>
  </mc:AlternateContent>
  <bookViews>
    <workbookView xWindow="0" yWindow="0" windowWidth="28800" windowHeight="12435"/>
  </bookViews>
  <sheets>
    <sheet name="PLANILHA PRONTA" sheetId="6" r:id="rId1"/>
  </sheets>
  <definedNames>
    <definedName name="_xlnm.Print_Area" localSheetId="0">'PLANILHA PRONTA'!$A$7:$D$210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0" i="6" l="1"/>
  <c r="D142" i="6"/>
  <c r="C137" i="6" l="1"/>
  <c r="D164" i="6" l="1"/>
  <c r="D79" i="6"/>
  <c r="C195" i="6" l="1"/>
  <c r="B149" i="6"/>
  <c r="B148" i="6"/>
  <c r="C134" i="6"/>
  <c r="C133" i="6"/>
  <c r="C132" i="6"/>
  <c r="C131" i="6"/>
  <c r="C115" i="6"/>
  <c r="C113" i="6"/>
  <c r="C112" i="6"/>
  <c r="C110" i="6"/>
  <c r="C111" i="6" s="1"/>
  <c r="D90" i="6"/>
  <c r="D99" i="6" s="1"/>
  <c r="C68" i="6"/>
  <c r="C49" i="6"/>
  <c r="C48" i="6"/>
  <c r="C47" i="6"/>
  <c r="D31" i="6"/>
  <c r="D36" i="6" l="1"/>
  <c r="D167" i="6" s="1"/>
  <c r="D75" i="6"/>
  <c r="D76" i="6" s="1"/>
  <c r="D83" i="6" s="1"/>
  <c r="D41" i="6"/>
  <c r="D42" i="6" s="1"/>
  <c r="C114" i="6"/>
  <c r="D203" i="6"/>
  <c r="C142" i="6"/>
  <c r="D207" i="6"/>
  <c r="D171" i="6"/>
  <c r="D177" i="6" s="1"/>
  <c r="D103" i="6" l="1"/>
  <c r="D119" i="6"/>
  <c r="D53" i="6"/>
  <c r="D173" i="6"/>
  <c r="D48" i="6"/>
  <c r="D49" i="6"/>
  <c r="D47" i="6"/>
  <c r="D121" i="6"/>
  <c r="D98" i="6"/>
  <c r="D50" i="6" l="1"/>
  <c r="D120" i="6" s="1"/>
  <c r="D54" i="6" l="1"/>
  <c r="D55" i="6" s="1"/>
  <c r="D67" i="6" s="1"/>
  <c r="D104" i="6"/>
  <c r="D105" i="6" s="1"/>
  <c r="D113" i="6" s="1"/>
  <c r="D96" i="6"/>
  <c r="D115" i="6"/>
  <c r="D112" i="6"/>
  <c r="D65" i="6"/>
  <c r="D111" i="6" l="1"/>
  <c r="D110" i="6"/>
  <c r="D114" i="6"/>
  <c r="D66" i="6"/>
  <c r="D61" i="6"/>
  <c r="D63" i="6"/>
  <c r="D64" i="6"/>
  <c r="D62" i="6"/>
  <c r="D60" i="6"/>
  <c r="D116" i="6" l="1"/>
  <c r="D122" i="6" s="1"/>
  <c r="D123" i="6" s="1"/>
  <c r="D134" i="6" s="1"/>
  <c r="D68" i="6"/>
  <c r="D97" i="6" s="1"/>
  <c r="D169" i="6"/>
  <c r="D175" i="6" s="1"/>
  <c r="D100" i="6"/>
  <c r="D204" i="6" s="1"/>
  <c r="D143" i="6" l="1"/>
  <c r="D149" i="6" s="1"/>
  <c r="D133" i="6"/>
  <c r="D130" i="6"/>
  <c r="D205" i="6"/>
  <c r="D131" i="6"/>
  <c r="D132" i="6"/>
  <c r="D168" i="6"/>
  <c r="D137" i="6" l="1"/>
  <c r="D148" i="6" s="1"/>
  <c r="D150" i="6" s="1"/>
  <c r="D170" i="6" s="1"/>
  <c r="D176" i="6" s="1"/>
  <c r="D174" i="6"/>
  <c r="D172" i="6" l="1"/>
  <c r="D206" i="6"/>
  <c r="D208" i="6" s="1"/>
  <c r="D184" i="6" l="1"/>
  <c r="D178" i="6" s="1"/>
  <c r="D179" i="6" s="1"/>
  <c r="D185" i="6" s="1"/>
  <c r="D186" i="6" s="1"/>
  <c r="D187" i="6" s="1"/>
  <c r="D190" i="6" s="1"/>
  <c r="D194" i="6" l="1"/>
  <c r="D191" i="6"/>
  <c r="D195" i="6" l="1"/>
  <c r="D196" i="6" s="1"/>
  <c r="D209" i="6" s="1"/>
</calcChain>
</file>

<file path=xl/comments1.xml><?xml version="1.0" encoding="utf-8"?>
<comments xmlns="http://schemas.openxmlformats.org/spreadsheetml/2006/main">
  <authors>
    <author>Wellington Caninja Soares Ferreira</author>
  </authors>
  <commentList>
    <comment ref="A119" authorId="0" shapeId="0">
      <text>
        <r>
          <rPr>
            <b/>
            <sz val="9"/>
            <color indexed="81"/>
            <rFont val="Segoe UI"/>
            <family val="2"/>
          </rPr>
          <t>Wellington Caninja Soares Ferreira:</t>
        </r>
        <r>
          <rPr>
            <sz val="9"/>
            <color indexed="81"/>
            <rFont val="Segoe UI"/>
            <family val="2"/>
          </rPr>
          <t xml:space="preserve">
DISCUTIR BASE DE CÁLCULO
</t>
        </r>
      </text>
    </comment>
  </commentList>
</comments>
</file>

<file path=xl/sharedStrings.xml><?xml version="1.0" encoding="utf-8"?>
<sst xmlns="http://schemas.openxmlformats.org/spreadsheetml/2006/main" count="250" uniqueCount="149">
  <si>
    <t>PLANILHA DE CUSTOS E FORMAÇÃO DE PREÇOS</t>
  </si>
  <si>
    <t>MODELO PARA A CONSOLIDAÇÃO E APRESENTAÇÃO DE PROPOSTAS</t>
  </si>
  <si>
    <t>1. DISCRIMINAÇÃO DOS SERVIÇOS (DADOS REFERENTES À CONTRATAÇÃO)</t>
  </si>
  <si>
    <t>Valor ou Percentual Fixo estipulado por Lei ou CCT</t>
  </si>
  <si>
    <t>Valor Varíável específico de cada Posto de Trabalho</t>
  </si>
  <si>
    <t>A</t>
  </si>
  <si>
    <t>Nº do Processo</t>
  </si>
  <si>
    <t>B</t>
  </si>
  <si>
    <t>Licitação Nº</t>
  </si>
  <si>
    <t>C</t>
  </si>
  <si>
    <t>Data de apresentação da proposta (dia/mês/ano):</t>
  </si>
  <si>
    <t>D</t>
  </si>
  <si>
    <t>Município/UF</t>
  </si>
  <si>
    <t>E</t>
  </si>
  <si>
    <t>Número de meses de execução contratual:</t>
  </si>
  <si>
    <t>F</t>
  </si>
  <si>
    <t>Tipo de Serviço (mesmo serviço com características distintas)</t>
  </si>
  <si>
    <t>G</t>
  </si>
  <si>
    <t>Unidade de Medida</t>
  </si>
  <si>
    <t>H</t>
  </si>
  <si>
    <t>Classificação Brasileira de Ocupações (CBO)</t>
  </si>
  <si>
    <t>I</t>
  </si>
  <si>
    <t>Salário Normativo da Categoria Profissional</t>
  </si>
  <si>
    <t>J</t>
  </si>
  <si>
    <t>Categoria Profissional (vinculada à execução contratual)</t>
  </si>
  <si>
    <t>K</t>
  </si>
  <si>
    <t>Ano Acordo, Convenção ou Dissídio Coletivo</t>
  </si>
  <si>
    <t>L</t>
  </si>
  <si>
    <t>Nº de registro do Acordo, Convenção ou Dissídio Coletivo</t>
  </si>
  <si>
    <t>M</t>
  </si>
  <si>
    <t>Data-Base da Categoria (dia/mês/ano)</t>
  </si>
  <si>
    <t>Fórmulas trazidas pela CCT</t>
  </si>
  <si>
    <t>Módulo 1 - Composição da Remuneração</t>
  </si>
  <si>
    <t>Valores que podem Variar de empresa para empresa</t>
  </si>
  <si>
    <t>Composição da Remuneração</t>
  </si>
  <si>
    <t>Percentual (%)</t>
  </si>
  <si>
    <t>Valor (R$)</t>
  </si>
  <si>
    <t>Salário-Base</t>
  </si>
  <si>
    <t>Total</t>
  </si>
  <si>
    <t>Módulo 2 - Encargos, Benefícios (anuais, mensais e diários) e Intrajornada Suprimido</t>
  </si>
  <si>
    <t xml:space="preserve"> MÓDULO 1</t>
  </si>
  <si>
    <t>TOTAL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</si>
  <si>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</si>
  <si>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</si>
  <si>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</si>
  <si>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</si>
  <si>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 xml:space="preserve">Férias </t>
  </si>
  <si>
    <t>Adicional de Férias</t>
  </si>
  <si>
    <t xml:space="preserve"> MÓDULO 2.1</t>
  </si>
  <si>
    <t>Submódulo 2.2 - Encargos Previdenciários (GPS), Fundo de Garantia por Tempo de Serviço (FGTS) e outras contribuições.</t>
  </si>
  <si>
    <t>2.2</t>
  </si>
  <si>
    <t>GPS, FGTS e outras contribuições</t>
  </si>
  <si>
    <t>INSS</t>
  </si>
  <si>
    <t>Salário Educação</t>
  </si>
  <si>
    <t>SESC ou SESI</t>
  </si>
  <si>
    <t>SENAI - SENAC</t>
  </si>
  <si>
    <t>SEBRAE</t>
  </si>
  <si>
    <t>INCRA</t>
  </si>
  <si>
    <t>FGTS</t>
  </si>
  <si>
    <t xml:space="preserve">Total </t>
  </si>
  <si>
    <t>Submódulo 2.3 - Benefícios Mensais e Diários.</t>
  </si>
  <si>
    <t>2.3</t>
  </si>
  <si>
    <t>Benefícios Mensais e Diários</t>
  </si>
  <si>
    <t>A.1</t>
  </si>
  <si>
    <t>Auxílio Transporte Bruto</t>
  </si>
  <si>
    <t>A.2</t>
  </si>
  <si>
    <t xml:space="preserve">(-) Dedução do Vale Transporte </t>
  </si>
  <si>
    <t>A.3</t>
  </si>
  <si>
    <t>Auxílio Transporte Líquido ( A.1 - A.2 )</t>
  </si>
  <si>
    <t>B.1</t>
  </si>
  <si>
    <t>Auxílio-Refeição/Alimentação Bruto</t>
  </si>
  <si>
    <t>B.2</t>
  </si>
  <si>
    <t>(-) Dedução do Auxílio-Refeição/Alimentação</t>
  </si>
  <si>
    <t>B.3</t>
  </si>
  <si>
    <t>Auxílio-Refeição/Alimentação Líquido  ( B.1 - B.2 )</t>
  </si>
  <si>
    <t>Outros (especificar)</t>
  </si>
  <si>
    <t>Submódulo 2.4 - Intrajornada Suprimido</t>
  </si>
  <si>
    <t>2.4</t>
  </si>
  <si>
    <t>Intrajornada Suprimido</t>
  </si>
  <si>
    <t>Quadro-Resumo do Módulo 2 - Encargos, Benefícios (anuais, mensais e diários) e Intrajornada Suprimido</t>
  </si>
  <si>
    <t>Módulo 3 - Provisão para Rescisão</t>
  </si>
  <si>
    <t>Provisão para Rescisão</t>
  </si>
  <si>
    <t>Aviso Prévio Indenizado</t>
  </si>
  <si>
    <t>Incidência do FGTS sobre o Aviso Prévio Indenizado</t>
  </si>
  <si>
    <t>Aviso Prévio Trabalhado</t>
  </si>
  <si>
    <t>Incidência dos encargos do submódulo 2.2 sobre o Aviso Prévio Trabalhado</t>
  </si>
  <si>
    <t>MÓDULO 1</t>
  </si>
  <si>
    <t>MÓDULO 2.1</t>
  </si>
  <si>
    <t>MÓDULO 2.3*</t>
  </si>
  <si>
    <t>MÓDULO 3</t>
  </si>
  <si>
    <t xml:space="preserve">TOTAL </t>
  </si>
  <si>
    <t>Módulo 4 - Custo de Reposição do Profissional Ausente</t>
  </si>
  <si>
    <t>Submódulo 4.1  - Substituto nas Ausências Legais</t>
  </si>
  <si>
    <t>4.1</t>
  </si>
  <si>
    <t>Substituto nas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</si>
  <si>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</si>
  <si>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</si>
  <si>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</si>
  <si>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</si>
  <si>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</si>
  <si>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Submódulo 4.2  - Incidências sobre o Substituto nas Ausências Legais</t>
  </si>
  <si>
    <t>4.2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</si>
  <si>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</si>
  <si>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</si>
  <si>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</si>
  <si>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</si>
  <si>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Uniformes</t>
  </si>
  <si>
    <t>Materiais</t>
  </si>
  <si>
    <t>Equipamentos</t>
  </si>
  <si>
    <t>MÓDULO 2</t>
  </si>
  <si>
    <t>MÓDULO 4</t>
  </si>
  <si>
    <t>MÓDULO 5</t>
  </si>
  <si>
    <t>CUSTO INDIRETO</t>
  </si>
  <si>
    <t>Módulo 6 - Custos Indiretos, Tributos e Lucro</t>
  </si>
  <si>
    <t>Custos Indiretos, Tributos e Lucro</t>
  </si>
  <si>
    <t>Custos Indiretos</t>
  </si>
  <si>
    <t xml:space="preserve">Lucro </t>
  </si>
  <si>
    <t xml:space="preserve">  FATURAMENTO </t>
  </si>
  <si>
    <r>
      <t xml:space="preserve">BASE DE CÁLCULO DOS TRIBUTOS  = </t>
    </r>
    <r>
      <rPr>
        <b/>
        <sz val="12"/>
        <color theme="1"/>
        <rFont val="Times New Roman"/>
        <family val="1"/>
      </rPr>
      <t xml:space="preserve">( Faturamento / ( 1 - % Tributos ) </t>
    </r>
  </si>
  <si>
    <t>Tributos</t>
  </si>
  <si>
    <t>C1. Tributos Federais</t>
  </si>
  <si>
    <t xml:space="preserve">C1-A  (PIS)   </t>
  </si>
  <si>
    <t xml:space="preserve">C1. B  (COFINS)  </t>
  </si>
  <si>
    <t>C.2 Tributos Estaduais (especificar)</t>
  </si>
  <si>
    <t xml:space="preserve">C.3 Tributos Municipais </t>
  </si>
  <si>
    <t xml:space="preserve">C3-A (ISS)  </t>
  </si>
  <si>
    <t>SOMA DOS TRIBUTOS</t>
  </si>
  <si>
    <t>2. QUADRO-RESUMO DO CUSTO POR EMPREGADO</t>
  </si>
  <si>
    <t>Mão de obra vinculada à execução contratual (valor por empregado)</t>
  </si>
  <si>
    <t>Módulo 2 - Encargos, Benefícios (anuais, mensais e diários) e Intrajornada</t>
  </si>
  <si>
    <t>Subtotal (A + B + C + D + E)</t>
  </si>
  <si>
    <t>Módulo 6 – Custos Indiretos, Tributos e Lucro</t>
  </si>
  <si>
    <t xml:space="preserve">Valor Total por Empregado </t>
  </si>
  <si>
    <t>Total ( A.3 + B.3 + C + D + E + ...)</t>
  </si>
  <si>
    <t>Incidencia do Submódulo 2.2 sobre o Substituto nas Ausências Legais</t>
  </si>
  <si>
    <t>BASE DE CÁLCULO PARA O LUCRO: 
MÓDULO 1 + MÓDULO 2 + MÓDULO 3 + MÓDULO 4 + MÓDULO 5 + CUSTO INDIRETO</t>
  </si>
  <si>
    <t>BASE DE CÁLCULO PARA O CUSTO INDIRETO: MÓDULO 1 + MÓDULO 2 + MÓDULO 3 + MÓDULO 4 + MÓDULO 5</t>
  </si>
  <si>
    <t xml:space="preserve">BASE DE CÁLCULO PARA O MÓDULO 5:
(PLANILHA ESPECÍFICA DOS INSUMOS) </t>
  </si>
  <si>
    <t>BASE DE CÁLCULO PARA O MÓDULO 4: 
MÓDULO 1 + MÓDULO 2.1 + (MÓDULO 2.3 - Aux. Transp. Liq. - Aux. Alimentação Liq.) + MÓDULO 3</t>
  </si>
  <si>
    <t>BASE DE CÁLCULO PARA O MÓDULO 3:</t>
  </si>
  <si>
    <t>BASE DE CÁLCULO PARA O MÓDULO 2.2:</t>
  </si>
  <si>
    <t xml:space="preserve">BASE DE CÁLCULO PARA O MÓDULO 2.1: </t>
  </si>
  <si>
    <t>Multa do FGTS sobre o Aviso Prévio Indenizado</t>
  </si>
  <si>
    <t>Multa do FGTS sobre o Aviso Prévio Trabalhado</t>
  </si>
  <si>
    <t>RAT x FAP</t>
  </si>
  <si>
    <t>Encargos e Benefícios Anuais, Mensais e Diários e Intrajornada Suprimido</t>
  </si>
  <si>
    <t>Este modelo está arquitetado de acordo com a Instrução Normativa 01, de 17 de janeiro de 2020, 
da Secretaria de Estado de Planejamento e Gestão de Mato Grosso.</t>
  </si>
  <si>
    <t>O modelo a seguir deve ser obrigatoriamente observado por todos os órgãos ou entidades contratantes, podendo ser adaptado às eventuais disposições contrárias constantes em Lei, Acordos, Convenções e Dissídios Coletivos de Trabalho. Na hipótese de adaptação, os órgãos e entidades deverão validar as alterações junto à Secretaria de Estado de Planejamento e Gestão.</t>
  </si>
  <si>
    <t>Insira todas as informações necessárias nos campos editáveis destacados com esta 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</si>
</sst>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0.0000%"/>
    <numFmt numFmtId="166" formatCode="&quot;R$&quot;\ #,##0.00"/>
    <numFmt numFmtId="167" formatCode="dd/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6"/>
      <color theme="0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Times New Roman"/>
      <family val="1"/>
    </font>
    <font>
      <b/>
      <sz val="14"/>
      <color theme="0"/>
      <name val="Verdana"/>
      <family val="2"/>
    </font>
    <font>
      <b/>
      <sz val="9"/>
      <color theme="0"/>
      <name val="Verdana"/>
      <family val="2"/>
    </font>
    <font>
      <sz val="11"/>
      <color indexed="64"/>
      <name val="Calibri"/>
      <family val="2"/>
      <scheme val="minor"/>
    </font>
    <font>
      <b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.5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lightGrid">
        <bgColor theme="8" tint="-0.49998474074526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14" fillId="0" borderId="0"/>
  </cellStyleXfs>
  <cellXfs count="119">
    <xf numFmtId="0" fontId="0" fillId="0" borderId="0" xfId="0"/>
    <xf numFmtId="0" fontId="3" fillId="0" borderId="0" xfId="0" applyFont="1"/>
    <xf numFmtId="0" fontId="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5" borderId="3" xfId="3" applyFont="1" applyFill="1" applyBorder="1" applyAlignment="1">
      <alignment horizontal="center" vertical="center" wrapText="1"/>
    </xf>
    <xf numFmtId="0" fontId="12" fillId="5" borderId="3" xfId="3" applyFont="1" applyFill="1" applyBorder="1" applyAlignment="1">
      <alignment horizontal="center" vertical="center" wrapText="1"/>
    </xf>
    <xf numFmtId="164" fontId="8" fillId="4" borderId="1" xfId="1" quotePrefix="1" applyNumberFormat="1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164" fontId="3" fillId="4" borderId="1" xfId="1" quotePrefix="1" applyNumberFormat="1" applyFont="1" applyFill="1" applyBorder="1" applyAlignment="1">
      <alignment horizontal="center" vertical="center"/>
    </xf>
    <xf numFmtId="165" fontId="3" fillId="4" borderId="1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0" fontId="8" fillId="0" borderId="1" xfId="1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0" fontId="8" fillId="4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0" fontId="3" fillId="0" borderId="1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13" fillId="5" borderId="3" xfId="3" applyFont="1" applyFill="1" applyBorder="1" applyAlignment="1">
      <alignment horizontal="center" vertical="center" wrapText="1"/>
    </xf>
    <xf numFmtId="4" fontId="11" fillId="5" borderId="0" xfId="3" applyNumberFormat="1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horizontal="center" vertical="center" wrapText="1"/>
    </xf>
    <xf numFmtId="0" fontId="15" fillId="0" borderId="1" xfId="4" applyFont="1" applyFill="1" applyBorder="1" applyAlignment="1">
      <alignment vertical="center" wrapText="1"/>
    </xf>
    <xf numFmtId="4" fontId="15" fillId="6" borderId="1" xfId="0" applyNumberFormat="1" applyFont="1" applyFill="1" applyBorder="1" applyAlignment="1">
      <alignment horizontal="center" vertical="center"/>
    </xf>
    <xf numFmtId="0" fontId="17" fillId="4" borderId="1" xfId="4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/>
    </xf>
    <xf numFmtId="164" fontId="1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8" fillId="4" borderId="1" xfId="0" quotePrefix="1" applyNumberFormat="1" applyFont="1" applyFill="1" applyBorder="1" applyAlignment="1" applyProtection="1">
      <alignment horizontal="center" vertical="center"/>
    </xf>
    <xf numFmtId="0" fontId="3" fillId="7" borderId="1" xfId="0" applyFont="1" applyFill="1" applyBorder="1" applyAlignment="1" applyProtection="1">
      <alignment vertical="center" wrapText="1"/>
      <protection locked="0"/>
    </xf>
    <xf numFmtId="9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" xfId="0" quotePrefix="1" applyNumberFormat="1" applyFont="1" applyFill="1" applyBorder="1" applyAlignment="1" applyProtection="1">
      <alignment horizontal="center" vertical="center"/>
      <protection locked="0"/>
    </xf>
    <xf numFmtId="4" fontId="3" fillId="7" borderId="1" xfId="0" quotePrefix="1" applyNumberFormat="1" applyFont="1" applyFill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4" fontId="8" fillId="7" borderId="1" xfId="0" applyNumberFormat="1" applyFont="1" applyFill="1" applyBorder="1" applyAlignment="1" applyProtection="1">
      <alignment horizontal="center" vertical="center"/>
      <protection locked="0"/>
    </xf>
    <xf numFmtId="2" fontId="3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" fontId="11" fillId="5" borderId="10" xfId="0" applyNumberFormat="1" applyFont="1" applyFill="1" applyBorder="1" applyAlignment="1">
      <alignment horizontal="center" vertical="center"/>
    </xf>
    <xf numFmtId="4" fontId="11" fillId="5" borderId="10" xfId="3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/>
    </xf>
    <xf numFmtId="0" fontId="7" fillId="4" borderId="0" xfId="2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/>
    </xf>
    <xf numFmtId="164" fontId="7" fillId="4" borderId="0" xfId="1" applyNumberFormat="1" applyFont="1" applyFill="1" applyBorder="1" applyAlignment="1">
      <alignment horizontal="center"/>
    </xf>
    <xf numFmtId="10" fontId="8" fillId="4" borderId="0" xfId="0" applyNumberFormat="1" applyFont="1" applyFill="1" applyBorder="1" applyAlignment="1">
      <alignment horizontal="center"/>
    </xf>
    <xf numFmtId="164" fontId="8" fillId="4" borderId="0" xfId="0" applyNumberFormat="1" applyFont="1" applyFill="1" applyBorder="1" applyAlignment="1">
      <alignment horizontal="center"/>
    </xf>
    <xf numFmtId="2" fontId="8" fillId="4" borderId="0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justify" vertical="center" wrapText="1"/>
    </xf>
    <xf numFmtId="164" fontId="8" fillId="4" borderId="1" xfId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justify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8" fillId="4" borderId="0" xfId="0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0" fontId="3" fillId="7" borderId="1" xfId="1" applyNumberFormat="1" applyFont="1" applyFill="1" applyBorder="1" applyAlignment="1" applyProtection="1">
      <alignment horizontal="center" vertical="center"/>
      <protection locked="0"/>
    </xf>
    <xf numFmtId="164" fontId="15" fillId="7" borderId="1" xfId="1" applyNumberFormat="1" applyFont="1" applyFill="1" applyBorder="1" applyAlignment="1" applyProtection="1">
      <alignment horizontal="center" vertical="center"/>
      <protection locked="0"/>
    </xf>
    <xf numFmtId="10" fontId="8" fillId="7" borderId="1" xfId="1" applyNumberFormat="1" applyFont="1" applyFill="1" applyBorder="1" applyAlignment="1" applyProtection="1">
      <alignment horizontal="center" vertical="center"/>
      <protection locked="0"/>
    </xf>
    <xf numFmtId="164" fontId="8" fillId="7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164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" fontId="15" fillId="0" borderId="1" xfId="0" applyNumberFormat="1" applyFont="1" applyFill="1" applyBorder="1" applyAlignment="1">
      <alignment horizontal="center" vertical="center" wrapText="1"/>
    </xf>
    <xf numFmtId="49" fontId="7" fillId="7" borderId="1" xfId="2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7" fontId="7" fillId="7" borderId="1" xfId="2" applyNumberFormat="1" applyFont="1" applyFill="1" applyBorder="1" applyAlignment="1" applyProtection="1">
      <alignment horizontal="center" vertical="center"/>
      <protection locked="0"/>
    </xf>
    <xf numFmtId="0" fontId="7" fillId="7" borderId="1" xfId="2" applyFont="1" applyFill="1" applyBorder="1" applyAlignment="1" applyProtection="1">
      <alignment horizontal="center" vertical="center"/>
      <protection locked="0"/>
    </xf>
    <xf numFmtId="0" fontId="7" fillId="7" borderId="1" xfId="2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2" fontId="7" fillId="7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3" fillId="7" borderId="1" xfId="0" applyFont="1" applyFill="1" applyBorder="1" applyAlignment="1" applyProtection="1">
      <alignment horizontal="left" vertical="center" wrapText="1"/>
      <protection locked="0"/>
    </xf>
    <xf numFmtId="0" fontId="5" fillId="6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9" fillId="5" borderId="7" xfId="3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horizontal="center" vertical="center" wrapText="1"/>
    </xf>
    <xf numFmtId="0" fontId="9" fillId="5" borderId="8" xfId="3" applyFont="1" applyFill="1" applyBorder="1" applyAlignment="1">
      <alignment horizontal="center" vertical="center" wrapText="1"/>
    </xf>
    <xf numFmtId="0" fontId="9" fillId="5" borderId="9" xfId="3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0" fontId="15" fillId="4" borderId="1" xfId="4" applyFont="1" applyFill="1" applyBorder="1" applyAlignment="1">
      <alignment horizontal="left" vertical="center" wrapText="1"/>
    </xf>
    <xf numFmtId="0" fontId="8" fillId="4" borderId="1" xfId="4" applyFont="1" applyFill="1" applyBorder="1" applyAlignment="1">
      <alignment horizontal="left" vertical="center" wrapText="1"/>
    </xf>
    <xf numFmtId="0" fontId="15" fillId="4" borderId="1" xfId="4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16" fillId="6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 2 2" xfId="3"/>
    <cellStyle name="Normal 4" xfId="2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12"/>
  <sheetViews>
    <sheetView showGridLines="0" tabSelected="1" topLeftCell="A4" zoomScale="85" zoomScaleNormal="85" workbookViewId="0">
      <selection activeCell="D31" sqref="D31"/>
    </sheetView>
  </sheetViews>
  <sheetFormatPr defaultColWidth="0" defaultRowHeight="15.75" x14ac:dyDescent="0.25"/>
  <cols>
    <col min="1" max="1" width="9.140625" style="5" customWidth="1"/>
    <col min="2" max="2" width="72.140625" style="5" customWidth="1"/>
    <col min="3" max="3" width="18" style="5" customWidth="1"/>
    <col min="4" max="4" width="40.85546875" style="5" customWidth="1"/>
    <col min="5" max="5" width="7.85546875" style="62" customWidth="1"/>
    <col min="6" max="6" width="12" style="1" hidden="1" customWidth="1"/>
    <col min="7" max="7" width="15.140625" style="1" hidden="1" customWidth="1"/>
    <col min="8" max="16384" width="14" style="1" hidden="1"/>
  </cols>
  <sheetData>
    <row r="1" spans="1:6" ht="15.75" customHeight="1" x14ac:dyDescent="0.25">
      <c r="A1" s="115"/>
      <c r="B1" s="115"/>
      <c r="C1" s="115"/>
      <c r="D1" s="115"/>
      <c r="E1" s="115"/>
    </row>
    <row r="2" spans="1:6" ht="57" customHeight="1" x14ac:dyDescent="0.25">
      <c r="A2" s="114" t="s">
        <v>147</v>
      </c>
      <c r="B2" s="114"/>
      <c r="C2" s="114"/>
      <c r="D2" s="114"/>
    </row>
    <row r="3" spans="1:6" ht="18.75" customHeight="1" x14ac:dyDescent="0.25">
      <c r="A3" s="79"/>
      <c r="B3" s="79"/>
      <c r="C3" s="79"/>
      <c r="D3" s="79"/>
    </row>
    <row r="4" spans="1:6" ht="57" customHeight="1" x14ac:dyDescent="0.25">
      <c r="A4" s="115" t="s">
        <v>146</v>
      </c>
      <c r="B4" s="115"/>
      <c r="C4" s="115"/>
      <c r="D4" s="115"/>
    </row>
    <row r="5" spans="1:6" ht="17.25" customHeight="1" x14ac:dyDescent="0.25">
      <c r="A5" s="79"/>
      <c r="B5" s="79"/>
      <c r="C5" s="79"/>
      <c r="D5" s="79"/>
    </row>
    <row r="6" spans="1:6" x14ac:dyDescent="0.25">
      <c r="A6" s="112" t="s">
        <v>148</v>
      </c>
      <c r="B6" s="112"/>
      <c r="C6" s="112"/>
      <c r="D6" s="112"/>
    </row>
    <row r="8" spans="1:6" ht="23.25" x14ac:dyDescent="0.25">
      <c r="A8" s="83" t="s">
        <v>0</v>
      </c>
      <c r="B8" s="83"/>
      <c r="C8" s="83"/>
      <c r="D8" s="83"/>
    </row>
    <row r="9" spans="1:6" ht="23.25" x14ac:dyDescent="0.25">
      <c r="A9" s="83" t="s">
        <v>1</v>
      </c>
      <c r="B9" s="83"/>
      <c r="C9" s="83"/>
      <c r="D9" s="83"/>
    </row>
    <row r="10" spans="1:6" x14ac:dyDescent="0.25">
      <c r="A10" s="84"/>
      <c r="B10" s="84"/>
      <c r="C10" s="84"/>
      <c r="D10" s="84"/>
    </row>
    <row r="11" spans="1:6" x14ac:dyDescent="0.25">
      <c r="A11" s="85" t="s">
        <v>2</v>
      </c>
      <c r="B11" s="85"/>
      <c r="C11" s="85"/>
      <c r="D11" s="85"/>
      <c r="F11" s="1" t="s">
        <v>3</v>
      </c>
    </row>
    <row r="12" spans="1:6" x14ac:dyDescent="0.25">
      <c r="A12" s="2"/>
      <c r="B12" s="2"/>
      <c r="C12" s="2"/>
      <c r="D12" s="2"/>
      <c r="F12" s="1" t="s">
        <v>4</v>
      </c>
    </row>
    <row r="13" spans="1:6" x14ac:dyDescent="0.25">
      <c r="A13" s="59" t="s">
        <v>5</v>
      </c>
      <c r="B13" s="3" t="s">
        <v>6</v>
      </c>
      <c r="C13" s="82"/>
      <c r="D13" s="82"/>
      <c r="E13" s="63"/>
    </row>
    <row r="14" spans="1:6" x14ac:dyDescent="0.25">
      <c r="A14" s="59" t="s">
        <v>7</v>
      </c>
      <c r="B14" s="3" t="s">
        <v>8</v>
      </c>
      <c r="C14" s="82"/>
      <c r="D14" s="82"/>
      <c r="E14" s="63"/>
    </row>
    <row r="15" spans="1:6" x14ac:dyDescent="0.25">
      <c r="A15" s="59" t="s">
        <v>9</v>
      </c>
      <c r="B15" s="3" t="s">
        <v>10</v>
      </c>
      <c r="C15" s="86"/>
      <c r="D15" s="86"/>
      <c r="E15" s="63"/>
    </row>
    <row r="16" spans="1:6" x14ac:dyDescent="0.25">
      <c r="A16" s="59" t="s">
        <v>11</v>
      </c>
      <c r="B16" s="3" t="s">
        <v>12</v>
      </c>
      <c r="C16" s="82"/>
      <c r="D16" s="82"/>
      <c r="E16" s="63"/>
    </row>
    <row r="17" spans="1:6" x14ac:dyDescent="0.25">
      <c r="A17" s="59" t="s">
        <v>13</v>
      </c>
      <c r="B17" s="4" t="s">
        <v>14</v>
      </c>
      <c r="C17" s="87"/>
      <c r="D17" s="87"/>
      <c r="E17" s="64"/>
    </row>
    <row r="18" spans="1:6" x14ac:dyDescent="0.25">
      <c r="A18" s="59" t="s">
        <v>15</v>
      </c>
      <c r="B18" s="4" t="s">
        <v>16</v>
      </c>
      <c r="C18" s="88"/>
      <c r="D18" s="87"/>
      <c r="E18" s="64"/>
    </row>
    <row r="19" spans="1:6" x14ac:dyDescent="0.25">
      <c r="A19" s="59" t="s">
        <v>17</v>
      </c>
      <c r="B19" s="4" t="s">
        <v>18</v>
      </c>
      <c r="C19" s="82"/>
      <c r="D19" s="82"/>
      <c r="E19" s="64"/>
    </row>
    <row r="20" spans="1:6" x14ac:dyDescent="0.25">
      <c r="A20" s="59" t="s">
        <v>19</v>
      </c>
      <c r="B20" s="3" t="s">
        <v>20</v>
      </c>
      <c r="C20" s="82"/>
      <c r="D20" s="82"/>
      <c r="E20" s="64"/>
    </row>
    <row r="21" spans="1:6" x14ac:dyDescent="0.25">
      <c r="A21" s="59" t="s">
        <v>21</v>
      </c>
      <c r="B21" s="3" t="s">
        <v>22</v>
      </c>
      <c r="C21" s="91"/>
      <c r="D21" s="91"/>
      <c r="E21" s="64"/>
    </row>
    <row r="22" spans="1:6" x14ac:dyDescent="0.25">
      <c r="A22" s="59" t="s">
        <v>23</v>
      </c>
      <c r="B22" s="3" t="s">
        <v>24</v>
      </c>
      <c r="C22" s="87"/>
      <c r="D22" s="87"/>
      <c r="E22" s="64"/>
    </row>
    <row r="23" spans="1:6" x14ac:dyDescent="0.25">
      <c r="A23" s="59" t="s">
        <v>25</v>
      </c>
      <c r="B23" s="3" t="s">
        <v>26</v>
      </c>
      <c r="C23" s="82"/>
      <c r="D23" s="82"/>
      <c r="E23" s="64"/>
    </row>
    <row r="24" spans="1:6" x14ac:dyDescent="0.25">
      <c r="A24" s="59" t="s">
        <v>27</v>
      </c>
      <c r="B24" s="3" t="s">
        <v>28</v>
      </c>
      <c r="C24" s="87"/>
      <c r="D24" s="87"/>
      <c r="E24" s="64"/>
    </row>
    <row r="25" spans="1:6" x14ac:dyDescent="0.25">
      <c r="A25" s="59" t="s">
        <v>29</v>
      </c>
      <c r="B25" s="3" t="s">
        <v>30</v>
      </c>
      <c r="C25" s="86"/>
      <c r="D25" s="86"/>
      <c r="E25" s="64"/>
    </row>
    <row r="27" spans="1:6" x14ac:dyDescent="0.25">
      <c r="F27" s="1" t="s">
        <v>31</v>
      </c>
    </row>
    <row r="28" spans="1:6" x14ac:dyDescent="0.25">
      <c r="A28" s="85" t="s">
        <v>32</v>
      </c>
      <c r="B28" s="85"/>
      <c r="C28" s="85"/>
      <c r="D28" s="85"/>
      <c r="F28" s="1" t="s">
        <v>33</v>
      </c>
    </row>
    <row r="30" spans="1:6" x14ac:dyDescent="0.25">
      <c r="A30" s="59">
        <v>1</v>
      </c>
      <c r="B30" s="59" t="s">
        <v>34</v>
      </c>
      <c r="C30" s="59" t="s">
        <v>35</v>
      </c>
      <c r="D30" s="59" t="s">
        <v>36</v>
      </c>
    </row>
    <row r="31" spans="1:6" x14ac:dyDescent="0.25">
      <c r="A31" s="6" t="s">
        <v>5</v>
      </c>
      <c r="B31" s="3" t="s">
        <v>37</v>
      </c>
      <c r="C31" s="7"/>
      <c r="D31" s="8">
        <f>C21</f>
        <v>0</v>
      </c>
    </row>
    <row r="32" spans="1:6" x14ac:dyDescent="0.25">
      <c r="A32" s="56" t="s">
        <v>7</v>
      </c>
      <c r="B32" s="52" t="s">
        <v>75</v>
      </c>
      <c r="C32" s="53"/>
      <c r="D32" s="54"/>
    </row>
    <row r="33" spans="1:4" x14ac:dyDescent="0.25">
      <c r="A33" s="56"/>
      <c r="B33" s="52"/>
      <c r="C33" s="53"/>
      <c r="D33" s="55"/>
    </row>
    <row r="34" spans="1:4" x14ac:dyDescent="0.25">
      <c r="A34" s="56"/>
      <c r="B34" s="52"/>
      <c r="C34" s="53"/>
      <c r="D34" s="54"/>
    </row>
    <row r="35" spans="1:4" x14ac:dyDescent="0.25">
      <c r="A35" s="56"/>
      <c r="B35" s="52"/>
      <c r="C35" s="53"/>
      <c r="D35" s="54"/>
    </row>
    <row r="36" spans="1:4" x14ac:dyDescent="0.25">
      <c r="A36" s="92" t="s">
        <v>38</v>
      </c>
      <c r="B36" s="92"/>
      <c r="C36" s="9"/>
      <c r="D36" s="10">
        <f>SUM(D31:D35)</f>
        <v>0</v>
      </c>
    </row>
    <row r="39" spans="1:4" x14ac:dyDescent="0.25">
      <c r="A39" s="85" t="s">
        <v>39</v>
      </c>
      <c r="B39" s="85"/>
      <c r="C39" s="85"/>
      <c r="D39" s="85"/>
    </row>
    <row r="40" spans="1:4" ht="16.5" thickBot="1" x14ac:dyDescent="0.3">
      <c r="A40" s="11"/>
    </row>
    <row r="41" spans="1:4" ht="17.25" thickTop="1" thickBot="1" x14ac:dyDescent="0.3">
      <c r="A41" s="89" t="s">
        <v>141</v>
      </c>
      <c r="B41" s="89"/>
      <c r="C41" s="12" t="s">
        <v>40</v>
      </c>
      <c r="D41" s="60">
        <f>D36</f>
        <v>0</v>
      </c>
    </row>
    <row r="42" spans="1:4" ht="19.5" thickTop="1" thickBot="1" x14ac:dyDescent="0.3">
      <c r="A42" s="90"/>
      <c r="B42" s="90"/>
      <c r="C42" s="13" t="s">
        <v>41</v>
      </c>
      <c r="D42" s="61">
        <f>SUM(D41:D41)</f>
        <v>0</v>
      </c>
    </row>
    <row r="43" spans="1:4" ht="16.5" thickTop="1" x14ac:dyDescent="0.25">
      <c r="A43" s="11"/>
    </row>
    <row r="44" spans="1:4" x14ac:dyDescent="0.25">
      <c r="A44" s="93" t="s">
        <v>42</v>
      </c>
      <c r="B44" s="93"/>
      <c r="C44" s="93"/>
      <c r="D44" s="93"/>
    </row>
    <row r="46" spans="1:4" x14ac:dyDescent="0.25">
      <c r="A46" s="59" t="s">
        <v>43</v>
      </c>
      <c r="B46" s="59" t="s">
        <v>44</v>
      </c>
      <c r="C46" s="59" t="s">
        <v>35</v>
      </c>
      <c r="D46" s="59" t="s">
        <v>36</v>
      </c>
    </row>
    <row r="47" spans="1:4" x14ac:dyDescent="0.25">
      <c r="A47" s="6" t="s">
        <v>5</v>
      </c>
      <c r="B47" s="3" t="s">
        <v>45</v>
      </c>
      <c r="C47" s="14">
        <f>1/12</f>
        <v>8.3333333333333329E-2</v>
      </c>
      <c r="D47" s="15">
        <f>ROUND($D$42*C47,2)</f>
        <v>0</v>
      </c>
    </row>
    <row r="48" spans="1:4" x14ac:dyDescent="0.25">
      <c r="A48" s="6" t="s">
        <v>7</v>
      </c>
      <c r="B48" s="3" t="s">
        <v>46</v>
      </c>
      <c r="C48" s="16">
        <f>1/12</f>
        <v>8.3333333333333329E-2</v>
      </c>
      <c r="D48" s="15">
        <f>ROUND($D$42*C48,2)</f>
        <v>0</v>
      </c>
    </row>
    <row r="49" spans="1:4" x14ac:dyDescent="0.25">
      <c r="A49" s="6" t="s">
        <v>9</v>
      </c>
      <c r="B49" s="3" t="s">
        <v>47</v>
      </c>
      <c r="C49" s="17">
        <f>100%/3/12</f>
        <v>2.7777777777777776E-2</v>
      </c>
      <c r="D49" s="15">
        <f>ROUND($D$42*C49,2)</f>
        <v>0</v>
      </c>
    </row>
    <row r="50" spans="1:4" x14ac:dyDescent="0.25">
      <c r="A50" s="92" t="s">
        <v>38</v>
      </c>
      <c r="B50" s="92"/>
      <c r="C50" s="92"/>
      <c r="D50" s="10">
        <f>SUM(D47:D49)</f>
        <v>0</v>
      </c>
    </row>
    <row r="51" spans="1:4" x14ac:dyDescent="0.25">
      <c r="A51" s="18"/>
    </row>
    <row r="52" spans="1:4" ht="16.5" thickBot="1" x14ac:dyDescent="0.3"/>
    <row r="53" spans="1:4" ht="17.25" thickTop="1" thickBot="1" x14ac:dyDescent="0.3">
      <c r="A53" s="89" t="s">
        <v>140</v>
      </c>
      <c r="B53" s="89"/>
      <c r="C53" s="12" t="s">
        <v>40</v>
      </c>
      <c r="D53" s="60">
        <f>D36</f>
        <v>0</v>
      </c>
    </row>
    <row r="54" spans="1:4" ht="17.25" thickTop="1" thickBot="1" x14ac:dyDescent="0.3">
      <c r="A54" s="90"/>
      <c r="B54" s="90"/>
      <c r="C54" s="12" t="s">
        <v>48</v>
      </c>
      <c r="D54" s="61">
        <f>D50</f>
        <v>0</v>
      </c>
    </row>
    <row r="55" spans="1:4" ht="19.5" thickTop="1" thickBot="1" x14ac:dyDescent="0.3">
      <c r="A55" s="90"/>
      <c r="B55" s="90"/>
      <c r="C55" s="13" t="s">
        <v>41</v>
      </c>
      <c r="D55" s="61">
        <f>SUM(D53:D54)</f>
        <v>0</v>
      </c>
    </row>
    <row r="56" spans="1:4" ht="16.5" thickTop="1" x14ac:dyDescent="0.25"/>
    <row r="57" spans="1:4" x14ac:dyDescent="0.25">
      <c r="A57" s="95" t="s">
        <v>49</v>
      </c>
      <c r="B57" s="95"/>
      <c r="C57" s="95"/>
      <c r="D57" s="95"/>
    </row>
    <row r="59" spans="1:4" x14ac:dyDescent="0.25">
      <c r="A59" s="59" t="s">
        <v>50</v>
      </c>
      <c r="B59" s="59" t="s">
        <v>51</v>
      </c>
      <c r="C59" s="59" t="s">
        <v>35</v>
      </c>
      <c r="D59" s="59" t="s">
        <v>36</v>
      </c>
    </row>
    <row r="60" spans="1:4" x14ac:dyDescent="0.25">
      <c r="A60" s="6" t="s">
        <v>5</v>
      </c>
      <c r="B60" s="3" t="s">
        <v>52</v>
      </c>
      <c r="C60" s="19">
        <v>0.2</v>
      </c>
      <c r="D60" s="20">
        <f t="shared" ref="D60:D67" si="0">ROUND($D$55*C60,2)</f>
        <v>0</v>
      </c>
    </row>
    <row r="61" spans="1:4" x14ac:dyDescent="0.25">
      <c r="A61" s="6" t="s">
        <v>7</v>
      </c>
      <c r="B61" s="3" t="s">
        <v>53</v>
      </c>
      <c r="C61" s="19">
        <v>2.5000000000000001E-2</v>
      </c>
      <c r="D61" s="20">
        <f t="shared" si="0"/>
        <v>0</v>
      </c>
    </row>
    <row r="62" spans="1:4" x14ac:dyDescent="0.25">
      <c r="A62" s="6" t="s">
        <v>9</v>
      </c>
      <c r="B62" s="3" t="s">
        <v>144</v>
      </c>
      <c r="C62" s="75"/>
      <c r="D62" s="20">
        <f t="shared" si="0"/>
        <v>0</v>
      </c>
    </row>
    <row r="63" spans="1:4" x14ac:dyDescent="0.25">
      <c r="A63" s="6" t="s">
        <v>11</v>
      </c>
      <c r="B63" s="3" t="s">
        <v>54</v>
      </c>
      <c r="C63" s="19">
        <v>1.4999999999999999E-2</v>
      </c>
      <c r="D63" s="20">
        <f t="shared" si="0"/>
        <v>0</v>
      </c>
    </row>
    <row r="64" spans="1:4" x14ac:dyDescent="0.25">
      <c r="A64" s="6" t="s">
        <v>13</v>
      </c>
      <c r="B64" s="3" t="s">
        <v>55</v>
      </c>
      <c r="C64" s="19">
        <v>0.01</v>
      </c>
      <c r="D64" s="20">
        <f t="shared" si="0"/>
        <v>0</v>
      </c>
    </row>
    <row r="65" spans="1:5" x14ac:dyDescent="0.25">
      <c r="A65" s="6" t="s">
        <v>15</v>
      </c>
      <c r="B65" s="3" t="s">
        <v>56</v>
      </c>
      <c r="C65" s="19">
        <v>6.0000000000000001E-3</v>
      </c>
      <c r="D65" s="20">
        <f t="shared" si="0"/>
        <v>0</v>
      </c>
    </row>
    <row r="66" spans="1:5" x14ac:dyDescent="0.25">
      <c r="A66" s="6" t="s">
        <v>17</v>
      </c>
      <c r="B66" s="3" t="s">
        <v>57</v>
      </c>
      <c r="C66" s="19">
        <v>2E-3</v>
      </c>
      <c r="D66" s="20">
        <f t="shared" si="0"/>
        <v>0</v>
      </c>
    </row>
    <row r="67" spans="1:5" x14ac:dyDescent="0.25">
      <c r="A67" s="6" t="s">
        <v>19</v>
      </c>
      <c r="B67" s="3" t="s">
        <v>58</v>
      </c>
      <c r="C67" s="21">
        <v>0.08</v>
      </c>
      <c r="D67" s="20">
        <f t="shared" si="0"/>
        <v>0</v>
      </c>
    </row>
    <row r="68" spans="1:5" x14ac:dyDescent="0.25">
      <c r="A68" s="92" t="s">
        <v>59</v>
      </c>
      <c r="B68" s="92"/>
      <c r="C68" s="22">
        <f>SUM(C60:C67)</f>
        <v>0.33800000000000002</v>
      </c>
      <c r="D68" s="10">
        <f>SUM(D60:D67)</f>
        <v>0</v>
      </c>
    </row>
    <row r="69" spans="1:5" x14ac:dyDescent="0.25">
      <c r="A69" s="18"/>
    </row>
    <row r="71" spans="1:5" x14ac:dyDescent="0.25">
      <c r="A71" s="93" t="s">
        <v>60</v>
      </c>
      <c r="B71" s="93"/>
      <c r="C71" s="93"/>
      <c r="D71" s="93"/>
    </row>
    <row r="73" spans="1:5" x14ac:dyDescent="0.25">
      <c r="A73" s="59" t="s">
        <v>61</v>
      </c>
      <c r="B73" s="92" t="s">
        <v>62</v>
      </c>
      <c r="C73" s="92"/>
      <c r="D73" s="59" t="s">
        <v>36</v>
      </c>
    </row>
    <row r="74" spans="1:5" x14ac:dyDescent="0.25">
      <c r="A74" s="6" t="s">
        <v>63</v>
      </c>
      <c r="B74" s="96" t="s">
        <v>64</v>
      </c>
      <c r="C74" s="96"/>
      <c r="D74" s="54"/>
    </row>
    <row r="75" spans="1:5" x14ac:dyDescent="0.25">
      <c r="A75" s="6" t="s">
        <v>65</v>
      </c>
      <c r="B75" s="96" t="s">
        <v>66</v>
      </c>
      <c r="C75" s="96"/>
      <c r="D75" s="51" t="str">
        <f>IF(D74&lt;=0,"0,00",IF(ROUND(D31*6%,2)&gt;D74,D74,ROUND(D31*6%,2)))</f>
        <v>0,00</v>
      </c>
    </row>
    <row r="76" spans="1:5" x14ac:dyDescent="0.25">
      <c r="A76" s="6" t="s">
        <v>67</v>
      </c>
      <c r="B76" s="96" t="s">
        <v>68</v>
      </c>
      <c r="C76" s="96"/>
      <c r="D76" s="51">
        <f>D74-D75</f>
        <v>0</v>
      </c>
    </row>
    <row r="77" spans="1:5" x14ac:dyDescent="0.25">
      <c r="A77" s="6" t="s">
        <v>69</v>
      </c>
      <c r="B77" s="96" t="s">
        <v>70</v>
      </c>
      <c r="C77" s="96"/>
      <c r="D77" s="54"/>
    </row>
    <row r="78" spans="1:5" x14ac:dyDescent="0.25">
      <c r="A78" s="6" t="s">
        <v>71</v>
      </c>
      <c r="B78" s="96" t="s">
        <v>72</v>
      </c>
      <c r="C78" s="96"/>
      <c r="D78" s="54"/>
    </row>
    <row r="79" spans="1:5" x14ac:dyDescent="0.25">
      <c r="A79" s="6" t="s">
        <v>73</v>
      </c>
      <c r="B79" s="96" t="s">
        <v>74</v>
      </c>
      <c r="C79" s="96"/>
      <c r="D79" s="51">
        <f>D77-D78</f>
        <v>0</v>
      </c>
    </row>
    <row r="80" spans="1:5" s="74" customFormat="1" x14ac:dyDescent="0.25">
      <c r="A80" s="56" t="s">
        <v>9</v>
      </c>
      <c r="B80" s="94" t="s">
        <v>75</v>
      </c>
      <c r="C80" s="94"/>
      <c r="D80" s="57"/>
      <c r="E80" s="73"/>
    </row>
    <row r="81" spans="1:5" s="74" customFormat="1" x14ac:dyDescent="0.25">
      <c r="A81" s="56"/>
      <c r="B81" s="94"/>
      <c r="C81" s="94"/>
      <c r="D81" s="58"/>
      <c r="E81" s="73"/>
    </row>
    <row r="82" spans="1:5" s="74" customFormat="1" x14ac:dyDescent="0.25">
      <c r="A82" s="56"/>
      <c r="B82" s="94"/>
      <c r="C82" s="94"/>
      <c r="D82" s="58"/>
      <c r="E82" s="73"/>
    </row>
    <row r="83" spans="1:5" x14ac:dyDescent="0.25">
      <c r="A83" s="92" t="s">
        <v>133</v>
      </c>
      <c r="B83" s="92"/>
      <c r="C83" s="92"/>
      <c r="D83" s="10">
        <f>SUM(D80:D82)+D76+D79</f>
        <v>0</v>
      </c>
    </row>
    <row r="86" spans="1:5" x14ac:dyDescent="0.25">
      <c r="A86" s="93" t="s">
        <v>76</v>
      </c>
      <c r="B86" s="93"/>
      <c r="C86" s="93"/>
      <c r="D86" s="93"/>
    </row>
    <row r="88" spans="1:5" x14ac:dyDescent="0.25">
      <c r="A88" s="59" t="s">
        <v>77</v>
      </c>
      <c r="B88" s="92" t="s">
        <v>78</v>
      </c>
      <c r="C88" s="92"/>
      <c r="D88" s="59" t="s">
        <v>36</v>
      </c>
    </row>
    <row r="89" spans="1:5" x14ac:dyDescent="0.25">
      <c r="A89" s="6" t="s">
        <v>5</v>
      </c>
      <c r="B89" s="96" t="s">
        <v>78</v>
      </c>
      <c r="C89" s="96"/>
      <c r="D89" s="58"/>
    </row>
    <row r="90" spans="1:5" x14ac:dyDescent="0.25">
      <c r="A90" s="92" t="s">
        <v>38</v>
      </c>
      <c r="B90" s="92"/>
      <c r="C90" s="92"/>
      <c r="D90" s="10">
        <f>SUM(D89)</f>
        <v>0</v>
      </c>
    </row>
    <row r="91" spans="1:5" x14ac:dyDescent="0.25">
      <c r="A91" s="23"/>
      <c r="B91" s="23"/>
      <c r="C91" s="24"/>
    </row>
    <row r="92" spans="1:5" x14ac:dyDescent="0.25">
      <c r="A92" s="23"/>
      <c r="B92" s="23"/>
      <c r="C92" s="24"/>
    </row>
    <row r="93" spans="1:5" x14ac:dyDescent="0.25">
      <c r="A93" s="85" t="s">
        <v>79</v>
      </c>
      <c r="B93" s="85"/>
      <c r="C93" s="85"/>
      <c r="D93" s="85"/>
    </row>
    <row r="95" spans="1:5" x14ac:dyDescent="0.25">
      <c r="A95" s="59">
        <v>2</v>
      </c>
      <c r="B95" s="92" t="s">
        <v>145</v>
      </c>
      <c r="C95" s="92"/>
      <c r="D95" s="59" t="s">
        <v>36</v>
      </c>
    </row>
    <row r="96" spans="1:5" x14ac:dyDescent="0.25">
      <c r="A96" s="6" t="s">
        <v>43</v>
      </c>
      <c r="B96" s="96" t="s">
        <v>44</v>
      </c>
      <c r="C96" s="96"/>
      <c r="D96" s="25">
        <f>D50</f>
        <v>0</v>
      </c>
    </row>
    <row r="97" spans="1:5" x14ac:dyDescent="0.25">
      <c r="A97" s="6" t="s">
        <v>50</v>
      </c>
      <c r="B97" s="96" t="s">
        <v>51</v>
      </c>
      <c r="C97" s="96"/>
      <c r="D97" s="26">
        <f>D68</f>
        <v>0</v>
      </c>
    </row>
    <row r="98" spans="1:5" x14ac:dyDescent="0.25">
      <c r="A98" s="6" t="s">
        <v>61</v>
      </c>
      <c r="B98" s="96" t="s">
        <v>62</v>
      </c>
      <c r="C98" s="96"/>
      <c r="D98" s="26">
        <f>D83</f>
        <v>0</v>
      </c>
    </row>
    <row r="99" spans="1:5" x14ac:dyDescent="0.25">
      <c r="A99" s="6" t="s">
        <v>77</v>
      </c>
      <c r="B99" s="96" t="s">
        <v>78</v>
      </c>
      <c r="C99" s="96"/>
      <c r="D99" s="26">
        <f>D90</f>
        <v>0</v>
      </c>
    </row>
    <row r="100" spans="1:5" x14ac:dyDescent="0.25">
      <c r="A100" s="92" t="s">
        <v>38</v>
      </c>
      <c r="B100" s="92"/>
      <c r="C100" s="92"/>
      <c r="D100" s="10">
        <f>SUM(D96:D99)</f>
        <v>0</v>
      </c>
    </row>
    <row r="102" spans="1:5" ht="16.5" thickBot="1" x14ac:dyDescent="0.3">
      <c r="E102" s="65"/>
    </row>
    <row r="103" spans="1:5" s="27" customFormat="1" ht="17.25" thickTop="1" thickBot="1" x14ac:dyDescent="0.3">
      <c r="A103" s="103" t="s">
        <v>139</v>
      </c>
      <c r="B103" s="89"/>
      <c r="C103" s="12" t="s">
        <v>40</v>
      </c>
      <c r="D103" s="60">
        <f>D36</f>
        <v>0</v>
      </c>
      <c r="E103" s="62"/>
    </row>
    <row r="104" spans="1:5" s="27" customFormat="1" ht="17.25" thickTop="1" thickBot="1" x14ac:dyDescent="0.3">
      <c r="A104" s="105"/>
      <c r="B104" s="90"/>
      <c r="C104" s="12" t="s">
        <v>87</v>
      </c>
      <c r="D104" s="60">
        <f>D50</f>
        <v>0</v>
      </c>
      <c r="E104" s="62"/>
    </row>
    <row r="105" spans="1:5" s="27" customFormat="1" ht="19.5" thickTop="1" thickBot="1" x14ac:dyDescent="0.3">
      <c r="A105" s="90"/>
      <c r="B105" s="90"/>
      <c r="C105" s="13" t="s">
        <v>41</v>
      </c>
      <c r="D105" s="61">
        <f>SUM(D103:D104)</f>
        <v>0</v>
      </c>
      <c r="E105" s="62"/>
    </row>
    <row r="106" spans="1:5" ht="16.5" thickTop="1" x14ac:dyDescent="0.25"/>
    <row r="107" spans="1:5" x14ac:dyDescent="0.25">
      <c r="A107" s="85" t="s">
        <v>80</v>
      </c>
      <c r="B107" s="85"/>
      <c r="C107" s="85"/>
      <c r="D107" s="85"/>
    </row>
    <row r="109" spans="1:5" x14ac:dyDescent="0.25">
      <c r="A109" s="59">
        <v>3</v>
      </c>
      <c r="B109" s="59" t="s">
        <v>81</v>
      </c>
      <c r="C109" s="59" t="s">
        <v>35</v>
      </c>
      <c r="D109" s="59" t="s">
        <v>36</v>
      </c>
    </row>
    <row r="110" spans="1:5" x14ac:dyDescent="0.25">
      <c r="A110" s="6" t="s">
        <v>5</v>
      </c>
      <c r="B110" s="28" t="s">
        <v>82</v>
      </c>
      <c r="C110" s="19">
        <f>1/12*5.55%</f>
        <v>4.6249999999999998E-3</v>
      </c>
      <c r="D110" s="8">
        <f t="shared" ref="D110:D115" si="1">ROUND($D$105*C110,2)</f>
        <v>0</v>
      </c>
      <c r="E110" s="66"/>
    </row>
    <row r="111" spans="1:5" x14ac:dyDescent="0.25">
      <c r="A111" s="7" t="s">
        <v>7</v>
      </c>
      <c r="B111" s="69" t="s">
        <v>83</v>
      </c>
      <c r="C111" s="70">
        <f>8%*C110</f>
        <v>3.6999999999999999E-4</v>
      </c>
      <c r="D111" s="15">
        <f t="shared" si="1"/>
        <v>0</v>
      </c>
      <c r="E111" s="67"/>
    </row>
    <row r="112" spans="1:5" x14ac:dyDescent="0.25">
      <c r="A112" s="7" t="s">
        <v>9</v>
      </c>
      <c r="B112" s="69" t="s">
        <v>142</v>
      </c>
      <c r="C112" s="21">
        <f>(8%*40%*5.55%)</f>
        <v>1.776E-3</v>
      </c>
      <c r="D112" s="15">
        <f t="shared" si="1"/>
        <v>0</v>
      </c>
      <c r="E112" s="68"/>
    </row>
    <row r="113" spans="1:4" x14ac:dyDescent="0.25">
      <c r="A113" s="7" t="s">
        <v>11</v>
      </c>
      <c r="B113" s="69" t="s">
        <v>84</v>
      </c>
      <c r="C113" s="21">
        <f>(1/30*7)/12</f>
        <v>1.9444444444444445E-2</v>
      </c>
      <c r="D113" s="15">
        <f t="shared" si="1"/>
        <v>0</v>
      </c>
    </row>
    <row r="114" spans="1:4" x14ac:dyDescent="0.25">
      <c r="A114" s="7" t="s">
        <v>13</v>
      </c>
      <c r="B114" s="71" t="s">
        <v>85</v>
      </c>
      <c r="C114" s="21">
        <f>C68*C113</f>
        <v>6.5722222222222224E-3</v>
      </c>
      <c r="D114" s="15">
        <f t="shared" si="1"/>
        <v>0</v>
      </c>
    </row>
    <row r="115" spans="1:4" x14ac:dyDescent="0.25">
      <c r="A115" s="7" t="s">
        <v>15</v>
      </c>
      <c r="B115" s="69" t="s">
        <v>143</v>
      </c>
      <c r="C115" s="21">
        <f>((0.08*0.4))</f>
        <v>3.2000000000000001E-2</v>
      </c>
      <c r="D115" s="15">
        <f t="shared" si="1"/>
        <v>0</v>
      </c>
    </row>
    <row r="116" spans="1:4" x14ac:dyDescent="0.25">
      <c r="A116" s="113" t="s">
        <v>38</v>
      </c>
      <c r="B116" s="113"/>
      <c r="C116" s="113"/>
      <c r="D116" s="10">
        <f>SUM(D110:D115)</f>
        <v>0</v>
      </c>
    </row>
    <row r="117" spans="1:4" x14ac:dyDescent="0.25">
      <c r="D117" s="30"/>
    </row>
    <row r="118" spans="1:4" ht="16.5" thickBot="1" x14ac:dyDescent="0.3"/>
    <row r="119" spans="1:4" ht="17.25" thickTop="1" thickBot="1" x14ac:dyDescent="0.3">
      <c r="A119" s="103" t="s">
        <v>138</v>
      </c>
      <c r="B119" s="104"/>
      <c r="C119" s="12" t="s">
        <v>86</v>
      </c>
      <c r="D119" s="61">
        <f>D36</f>
        <v>0</v>
      </c>
    </row>
    <row r="120" spans="1:4" ht="17.25" thickTop="1" thickBot="1" x14ac:dyDescent="0.3">
      <c r="A120" s="105"/>
      <c r="B120" s="106"/>
      <c r="C120" s="12" t="s">
        <v>87</v>
      </c>
      <c r="D120" s="61">
        <f>D50</f>
        <v>0</v>
      </c>
    </row>
    <row r="121" spans="1:4" ht="17.25" thickTop="1" thickBot="1" x14ac:dyDescent="0.3">
      <c r="A121" s="105"/>
      <c r="B121" s="106"/>
      <c r="C121" s="12" t="s">
        <v>88</v>
      </c>
      <c r="D121" s="61">
        <f>D83-D76-D79</f>
        <v>0</v>
      </c>
    </row>
    <row r="122" spans="1:4" ht="17.25" thickTop="1" thickBot="1" x14ac:dyDescent="0.3">
      <c r="A122" s="105"/>
      <c r="B122" s="106"/>
      <c r="C122" s="12" t="s">
        <v>89</v>
      </c>
      <c r="D122" s="61">
        <f>D116</f>
        <v>0</v>
      </c>
    </row>
    <row r="123" spans="1:4" ht="19.5" thickTop="1" thickBot="1" x14ac:dyDescent="0.3">
      <c r="A123" s="105"/>
      <c r="B123" s="106"/>
      <c r="C123" s="31" t="s">
        <v>90</v>
      </c>
      <c r="D123" s="61">
        <f>SUM(D119:D122)</f>
        <v>0</v>
      </c>
    </row>
    <row r="124" spans="1:4" ht="16.5" thickTop="1" x14ac:dyDescent="0.25"/>
    <row r="125" spans="1:4" x14ac:dyDescent="0.25">
      <c r="A125" s="85" t="s">
        <v>91</v>
      </c>
      <c r="B125" s="85"/>
      <c r="C125" s="85"/>
      <c r="D125" s="85"/>
    </row>
    <row r="126" spans="1:4" x14ac:dyDescent="0.25">
      <c r="A126" s="2"/>
      <c r="B126" s="2"/>
      <c r="C126" s="2"/>
      <c r="D126" s="2"/>
    </row>
    <row r="127" spans="1:4" x14ac:dyDescent="0.25">
      <c r="A127" s="93" t="s">
        <v>92</v>
      </c>
      <c r="B127" s="93"/>
      <c r="C127" s="93"/>
      <c r="D127" s="93"/>
    </row>
    <row r="129" spans="1:5" x14ac:dyDescent="0.25">
      <c r="A129" s="59" t="s">
        <v>93</v>
      </c>
      <c r="B129" s="59" t="s">
        <v>94</v>
      </c>
      <c r="C129" s="59" t="s">
        <v>35</v>
      </c>
      <c r="D129" s="59" t="s">
        <v>36</v>
      </c>
    </row>
    <row r="130" spans="1:5" x14ac:dyDescent="0.25">
      <c r="A130" s="6" t="s">
        <v>5</v>
      </c>
      <c r="B130" s="3" t="s">
        <v>95</v>
      </c>
      <c r="C130" s="33">
        <v>0</v>
      </c>
      <c r="D130" s="8">
        <f>ROUND(C130*$D$123,2)</f>
        <v>0</v>
      </c>
    </row>
    <row r="131" spans="1:5" x14ac:dyDescent="0.25">
      <c r="A131" s="6" t="s">
        <v>7</v>
      </c>
      <c r="B131" s="3" t="s">
        <v>96</v>
      </c>
      <c r="C131" s="33">
        <f>ROUND(5.96/365,5)</f>
        <v>1.6330000000000001E-2</v>
      </c>
      <c r="D131" s="8">
        <f>ROUND(C131*$D$123,2)</f>
        <v>0</v>
      </c>
    </row>
    <row r="132" spans="1:5" x14ac:dyDescent="0.25">
      <c r="A132" s="6" t="s">
        <v>9</v>
      </c>
      <c r="B132" s="3" t="s">
        <v>97</v>
      </c>
      <c r="C132" s="33">
        <f>(5/30)/12*0.015</f>
        <v>2.0833333333333332E-4</v>
      </c>
      <c r="D132" s="8">
        <f>ROUND(C132*$D$123,2)</f>
        <v>0</v>
      </c>
    </row>
    <row r="133" spans="1:5" x14ac:dyDescent="0.25">
      <c r="A133" s="6" t="s">
        <v>11</v>
      </c>
      <c r="B133" s="3" t="s">
        <v>98</v>
      </c>
      <c r="C133" s="33">
        <f>15/30/12*8%</f>
        <v>3.3333333333333331E-3</v>
      </c>
      <c r="D133" s="8">
        <f>ROUND(C133*$D$123,2)</f>
        <v>0</v>
      </c>
    </row>
    <row r="134" spans="1:5" x14ac:dyDescent="0.25">
      <c r="A134" s="6" t="s">
        <v>13</v>
      </c>
      <c r="B134" s="3" t="s">
        <v>99</v>
      </c>
      <c r="C134" s="32">
        <f>0.02*(4/12)/12</f>
        <v>5.5555555555555556E-4</v>
      </c>
      <c r="D134" s="8">
        <f>ROUND(C134*$D$123,2)</f>
        <v>0</v>
      </c>
    </row>
    <row r="135" spans="1:5" s="74" customFormat="1" x14ac:dyDescent="0.25">
      <c r="A135" s="56" t="s">
        <v>15</v>
      </c>
      <c r="B135" s="52" t="s">
        <v>75</v>
      </c>
      <c r="C135" s="80"/>
      <c r="D135" s="57"/>
      <c r="E135" s="73"/>
    </row>
    <row r="136" spans="1:5" s="74" customFormat="1" x14ac:dyDescent="0.25">
      <c r="A136" s="56"/>
      <c r="B136" s="52"/>
      <c r="C136" s="80"/>
      <c r="D136" s="57"/>
      <c r="E136" s="73"/>
    </row>
    <row r="137" spans="1:5" x14ac:dyDescent="0.25">
      <c r="A137" s="92" t="s">
        <v>59</v>
      </c>
      <c r="B137" s="92"/>
      <c r="C137" s="34">
        <f>SUM(C130:C135)</f>
        <v>2.0427222222222225E-2</v>
      </c>
      <c r="D137" s="25">
        <f>SUM(D130:D136)</f>
        <v>0</v>
      </c>
    </row>
    <row r="138" spans="1:5" x14ac:dyDescent="0.25">
      <c r="A138" s="35"/>
      <c r="B138" s="35"/>
      <c r="C138" s="36"/>
      <c r="D138" s="37"/>
    </row>
    <row r="139" spans="1:5" x14ac:dyDescent="0.25">
      <c r="A139" s="93" t="s">
        <v>100</v>
      </c>
      <c r="B139" s="93"/>
      <c r="C139" s="93"/>
      <c r="D139" s="93"/>
    </row>
    <row r="141" spans="1:5" x14ac:dyDescent="0.25">
      <c r="A141" s="59" t="s">
        <v>101</v>
      </c>
      <c r="B141" s="59" t="s">
        <v>134</v>
      </c>
      <c r="C141" s="59" t="s">
        <v>35</v>
      </c>
      <c r="D141" s="59" t="s">
        <v>36</v>
      </c>
    </row>
    <row r="142" spans="1:5" x14ac:dyDescent="0.25">
      <c r="A142" s="38" t="s">
        <v>5</v>
      </c>
      <c r="B142" s="38" t="s">
        <v>134</v>
      </c>
      <c r="C142" s="39">
        <f>C137*C68</f>
        <v>6.9044011111111126E-3</v>
      </c>
      <c r="D142" s="40">
        <f>ROUND(C142*D123,2)</f>
        <v>0</v>
      </c>
    </row>
    <row r="143" spans="1:5" x14ac:dyDescent="0.25">
      <c r="A143" s="92" t="s">
        <v>59</v>
      </c>
      <c r="B143" s="92"/>
      <c r="C143" s="92"/>
      <c r="D143" s="25">
        <f>D142</f>
        <v>0</v>
      </c>
    </row>
    <row r="144" spans="1:5" x14ac:dyDescent="0.25">
      <c r="A144" s="35"/>
      <c r="B144" s="35"/>
      <c r="C144" s="36"/>
      <c r="D144" s="37"/>
    </row>
    <row r="145" spans="1:4" x14ac:dyDescent="0.25">
      <c r="A145" s="85" t="s">
        <v>102</v>
      </c>
      <c r="B145" s="85"/>
      <c r="C145" s="85"/>
      <c r="D145" s="85"/>
    </row>
    <row r="147" spans="1:4" x14ac:dyDescent="0.25">
      <c r="A147" s="59">
        <v>4</v>
      </c>
      <c r="B147" s="92" t="s">
        <v>103</v>
      </c>
      <c r="C147" s="92"/>
      <c r="D147" s="59" t="s">
        <v>36</v>
      </c>
    </row>
    <row r="148" spans="1:4" x14ac:dyDescent="0.25">
      <c r="A148" s="6" t="s">
        <v>93</v>
      </c>
      <c r="B148" s="96" t="str">
        <f>B129</f>
        <v>Substituto nas Ausências Legais</v>
      </c>
      <c r="C148" s="96"/>
      <c r="D148" s="25">
        <f>D137</f>
        <v>0</v>
      </c>
    </row>
    <row r="149" spans="1:4" x14ac:dyDescent="0.25">
      <c r="A149" s="6" t="s">
        <v>101</v>
      </c>
      <c r="B149" s="96" t="str">
        <f>B141</f>
        <v>Incidencia do Submódulo 2.2 sobre o Substituto nas Ausências Legais</v>
      </c>
      <c r="C149" s="96"/>
      <c r="D149" s="26">
        <f>D143</f>
        <v>0</v>
      </c>
    </row>
    <row r="150" spans="1:4" x14ac:dyDescent="0.25">
      <c r="A150" s="92" t="s">
        <v>38</v>
      </c>
      <c r="B150" s="92"/>
      <c r="C150" s="92"/>
      <c r="D150" s="10">
        <f>SUM(D148:D149)</f>
        <v>0</v>
      </c>
    </row>
    <row r="151" spans="1:4" x14ac:dyDescent="0.25">
      <c r="A151" s="35"/>
      <c r="B151" s="35"/>
      <c r="C151" s="36"/>
      <c r="D151" s="37"/>
    </row>
    <row r="152" spans="1:4" ht="16.5" thickBot="1" x14ac:dyDescent="0.3"/>
    <row r="153" spans="1:4" ht="16.5" thickTop="1" x14ac:dyDescent="0.25">
      <c r="A153" s="103" t="s">
        <v>137</v>
      </c>
      <c r="B153" s="103"/>
      <c r="C153" s="103"/>
      <c r="D153" s="104"/>
    </row>
    <row r="154" spans="1:4" ht="29.25" customHeight="1" x14ac:dyDescent="0.25">
      <c r="A154" s="105"/>
      <c r="B154" s="105"/>
      <c r="C154" s="105"/>
      <c r="D154" s="106"/>
    </row>
    <row r="156" spans="1:4" x14ac:dyDescent="0.25">
      <c r="A156" s="85" t="s">
        <v>104</v>
      </c>
      <c r="B156" s="85"/>
      <c r="C156" s="85"/>
      <c r="D156" s="85"/>
    </row>
    <row r="158" spans="1:4" x14ac:dyDescent="0.25">
      <c r="A158" s="59">
        <v>5</v>
      </c>
      <c r="B158" s="92" t="s">
        <v>105</v>
      </c>
      <c r="C158" s="92"/>
      <c r="D158" s="59" t="s">
        <v>36</v>
      </c>
    </row>
    <row r="159" spans="1:4" x14ac:dyDescent="0.25">
      <c r="A159" s="6" t="s">
        <v>5</v>
      </c>
      <c r="B159" s="96" t="s">
        <v>106</v>
      </c>
      <c r="C159" s="96"/>
      <c r="D159" s="58"/>
    </row>
    <row r="160" spans="1:4" x14ac:dyDescent="0.25">
      <c r="A160" s="6" t="s">
        <v>7</v>
      </c>
      <c r="B160" s="96" t="s">
        <v>107</v>
      </c>
      <c r="C160" s="96"/>
      <c r="D160" s="58"/>
    </row>
    <row r="161" spans="1:4" x14ac:dyDescent="0.25">
      <c r="A161" s="6" t="s">
        <v>9</v>
      </c>
      <c r="B161" s="96" t="s">
        <v>108</v>
      </c>
      <c r="C161" s="96"/>
      <c r="D161" s="58"/>
    </row>
    <row r="162" spans="1:4" x14ac:dyDescent="0.25">
      <c r="A162" s="56" t="s">
        <v>11</v>
      </c>
      <c r="B162" s="94" t="s">
        <v>75</v>
      </c>
      <c r="C162" s="94"/>
      <c r="D162" s="58"/>
    </row>
    <row r="163" spans="1:4" x14ac:dyDescent="0.25">
      <c r="A163" s="56"/>
      <c r="B163" s="107"/>
      <c r="C163" s="108"/>
      <c r="D163" s="58"/>
    </row>
    <row r="164" spans="1:4" x14ac:dyDescent="0.25">
      <c r="A164" s="92" t="s">
        <v>59</v>
      </c>
      <c r="B164" s="92"/>
      <c r="C164" s="92"/>
      <c r="D164" s="72">
        <f>SUM(D159:D163)</f>
        <v>0</v>
      </c>
    </row>
    <row r="166" spans="1:4" ht="16.5" thickBot="1" x14ac:dyDescent="0.3"/>
    <row r="167" spans="1:4" ht="17.25" thickTop="1" thickBot="1" x14ac:dyDescent="0.3">
      <c r="A167" s="97" t="s">
        <v>136</v>
      </c>
      <c r="B167" s="98"/>
      <c r="C167" s="12" t="s">
        <v>86</v>
      </c>
      <c r="D167" s="61">
        <f>D36</f>
        <v>0</v>
      </c>
    </row>
    <row r="168" spans="1:4" ht="17.25" thickTop="1" thickBot="1" x14ac:dyDescent="0.3">
      <c r="A168" s="99"/>
      <c r="B168" s="100"/>
      <c r="C168" s="12" t="s">
        <v>109</v>
      </c>
      <c r="D168" s="61">
        <f>D100</f>
        <v>0</v>
      </c>
    </row>
    <row r="169" spans="1:4" ht="17.25" thickTop="1" thickBot="1" x14ac:dyDescent="0.3">
      <c r="A169" s="99"/>
      <c r="B169" s="100"/>
      <c r="C169" s="12" t="s">
        <v>89</v>
      </c>
      <c r="D169" s="61">
        <f>D116</f>
        <v>0</v>
      </c>
    </row>
    <row r="170" spans="1:4" ht="17.25" thickTop="1" thickBot="1" x14ac:dyDescent="0.3">
      <c r="A170" s="99"/>
      <c r="B170" s="100"/>
      <c r="C170" s="12" t="s">
        <v>110</v>
      </c>
      <c r="D170" s="61">
        <f>D150</f>
        <v>0</v>
      </c>
    </row>
    <row r="171" spans="1:4" ht="17.25" thickTop="1" thickBot="1" x14ac:dyDescent="0.3">
      <c r="A171" s="99"/>
      <c r="B171" s="100"/>
      <c r="C171" s="12" t="s">
        <v>111</v>
      </c>
      <c r="D171" s="61">
        <f>D164</f>
        <v>0</v>
      </c>
    </row>
    <row r="172" spans="1:4" ht="19.5" thickTop="1" thickBot="1" x14ac:dyDescent="0.3">
      <c r="A172" s="101"/>
      <c r="B172" s="102"/>
      <c r="C172" s="31" t="s">
        <v>90</v>
      </c>
      <c r="D172" s="61">
        <f>SUM(D167:D171)</f>
        <v>0</v>
      </c>
    </row>
    <row r="173" spans="1:4" ht="17.25" thickTop="1" thickBot="1" x14ac:dyDescent="0.3">
      <c r="A173" s="98" t="s">
        <v>135</v>
      </c>
      <c r="B173" s="116"/>
      <c r="C173" s="12" t="s">
        <v>86</v>
      </c>
      <c r="D173" s="61">
        <f>D42</f>
        <v>0</v>
      </c>
    </row>
    <row r="174" spans="1:4" ht="17.25" thickTop="1" thickBot="1" x14ac:dyDescent="0.3">
      <c r="A174" s="100"/>
      <c r="B174" s="117"/>
      <c r="C174" s="12" t="s">
        <v>109</v>
      </c>
      <c r="D174" s="61">
        <f>D168</f>
        <v>0</v>
      </c>
    </row>
    <row r="175" spans="1:4" ht="17.25" thickTop="1" thickBot="1" x14ac:dyDescent="0.3">
      <c r="A175" s="100"/>
      <c r="B175" s="117"/>
      <c r="C175" s="12" t="s">
        <v>89</v>
      </c>
      <c r="D175" s="61">
        <f>D169</f>
        <v>0</v>
      </c>
    </row>
    <row r="176" spans="1:4" ht="17.25" thickTop="1" thickBot="1" x14ac:dyDescent="0.3">
      <c r="A176" s="100"/>
      <c r="B176" s="117"/>
      <c r="C176" s="12" t="s">
        <v>110</v>
      </c>
      <c r="D176" s="61">
        <f>D170</f>
        <v>0</v>
      </c>
    </row>
    <row r="177" spans="1:5" ht="17.25" thickTop="1" thickBot="1" x14ac:dyDescent="0.3">
      <c r="A177" s="100"/>
      <c r="B177" s="117"/>
      <c r="C177" s="12" t="s">
        <v>111</v>
      </c>
      <c r="D177" s="61">
        <f>D171</f>
        <v>0</v>
      </c>
    </row>
    <row r="178" spans="1:5" ht="24" thickTop="1" thickBot="1" x14ac:dyDescent="0.3">
      <c r="A178" s="100"/>
      <c r="B178" s="117"/>
      <c r="C178" s="41" t="s">
        <v>112</v>
      </c>
      <c r="D178" s="61">
        <f>D184</f>
        <v>0</v>
      </c>
    </row>
    <row r="179" spans="1:5" ht="19.5" thickTop="1" thickBot="1" x14ac:dyDescent="0.3">
      <c r="A179" s="100"/>
      <c r="B179" s="117"/>
      <c r="C179" s="31" t="s">
        <v>90</v>
      </c>
      <c r="D179" s="42">
        <f>SUM(D173:D178)</f>
        <v>0</v>
      </c>
    </row>
    <row r="180" spans="1:5" ht="16.5" thickTop="1" x14ac:dyDescent="0.25"/>
    <row r="181" spans="1:5" x14ac:dyDescent="0.25">
      <c r="A181" s="85" t="s">
        <v>113</v>
      </c>
      <c r="B181" s="85"/>
      <c r="C181" s="85"/>
      <c r="D181" s="85"/>
    </row>
    <row r="183" spans="1:5" x14ac:dyDescent="0.25">
      <c r="A183" s="59">
        <v>6</v>
      </c>
      <c r="B183" s="59" t="s">
        <v>114</v>
      </c>
      <c r="C183" s="59" t="s">
        <v>35</v>
      </c>
      <c r="D183" s="59" t="s">
        <v>36</v>
      </c>
    </row>
    <row r="184" spans="1:5" x14ac:dyDescent="0.25">
      <c r="A184" s="43" t="s">
        <v>5</v>
      </c>
      <c r="B184" s="44" t="s">
        <v>115</v>
      </c>
      <c r="C184" s="76"/>
      <c r="D184" s="81">
        <f>IF(C184&gt;5%,"PERCENTUAL MÁXIMO ULTRAPASSADO",ROUND(+D172*C184,2))</f>
        <v>0</v>
      </c>
    </row>
    <row r="185" spans="1:5" ht="32.25" customHeight="1" x14ac:dyDescent="0.25">
      <c r="A185" s="43" t="s">
        <v>7</v>
      </c>
      <c r="B185" s="44" t="s">
        <v>116</v>
      </c>
      <c r="C185" s="76"/>
      <c r="D185" s="81">
        <f>IF(C185&gt;6.79%,"PERCENTUAL MÁXIMO ULTRAPASSADO)",ROUND(C185*(D179),2))</f>
        <v>0</v>
      </c>
    </row>
    <row r="186" spans="1:5" x14ac:dyDescent="0.25">
      <c r="A186" s="118" t="s">
        <v>117</v>
      </c>
      <c r="B186" s="118"/>
      <c r="C186" s="118"/>
      <c r="D186" s="45">
        <f>D172+D184+D185</f>
        <v>0</v>
      </c>
    </row>
    <row r="187" spans="1:5" x14ac:dyDescent="0.25">
      <c r="A187" s="118" t="s">
        <v>118</v>
      </c>
      <c r="B187" s="118"/>
      <c r="C187" s="118"/>
      <c r="D187" s="45">
        <f>ROUND(D186/(1-C195),2)</f>
        <v>0</v>
      </c>
    </row>
    <row r="188" spans="1:5" x14ac:dyDescent="0.25">
      <c r="A188" s="43" t="s">
        <v>9</v>
      </c>
      <c r="B188" s="109" t="s">
        <v>119</v>
      </c>
      <c r="C188" s="109"/>
      <c r="D188" s="109"/>
    </row>
    <row r="189" spans="1:5" x14ac:dyDescent="0.25">
      <c r="A189" s="44"/>
      <c r="B189" s="110" t="s">
        <v>120</v>
      </c>
      <c r="C189" s="110"/>
      <c r="D189" s="110"/>
      <c r="E189" s="66"/>
    </row>
    <row r="190" spans="1:5" x14ac:dyDescent="0.25">
      <c r="A190" s="44"/>
      <c r="B190" s="46" t="s">
        <v>121</v>
      </c>
      <c r="C190" s="77"/>
      <c r="D190" s="15">
        <f>ROUND($D$187*C190,2)</f>
        <v>0</v>
      </c>
    </row>
    <row r="191" spans="1:5" x14ac:dyDescent="0.25">
      <c r="A191" s="44"/>
      <c r="B191" s="46" t="s">
        <v>122</v>
      </c>
      <c r="C191" s="77"/>
      <c r="D191" s="15">
        <f>ROUND($D$187*C191,2)</f>
        <v>0</v>
      </c>
    </row>
    <row r="192" spans="1:5" x14ac:dyDescent="0.25">
      <c r="A192" s="44"/>
      <c r="B192" s="110" t="s">
        <v>123</v>
      </c>
      <c r="C192" s="110"/>
      <c r="D192" s="110"/>
    </row>
    <row r="193" spans="1:4" x14ac:dyDescent="0.25">
      <c r="A193" s="44"/>
      <c r="B193" s="110" t="s">
        <v>124</v>
      </c>
      <c r="C193" s="110"/>
      <c r="D193" s="110"/>
    </row>
    <row r="194" spans="1:4" x14ac:dyDescent="0.25">
      <c r="A194" s="44"/>
      <c r="B194" s="46" t="s">
        <v>125</v>
      </c>
      <c r="C194" s="78"/>
      <c r="D194" s="15">
        <f>ROUND($D$187*C194,2)</f>
        <v>0</v>
      </c>
    </row>
    <row r="195" spans="1:4" x14ac:dyDescent="0.25">
      <c r="A195" s="44"/>
      <c r="B195" s="47" t="s">
        <v>126</v>
      </c>
      <c r="C195" s="48">
        <f>C190+C191+C194</f>
        <v>0</v>
      </c>
      <c r="D195" s="49">
        <f>D190+D191+D194</f>
        <v>0</v>
      </c>
    </row>
    <row r="196" spans="1:4" x14ac:dyDescent="0.25">
      <c r="A196" s="111" t="s">
        <v>38</v>
      </c>
      <c r="B196" s="111"/>
      <c r="C196" s="111"/>
      <c r="D196" s="49">
        <f>D195+D185+D184</f>
        <v>0</v>
      </c>
    </row>
    <row r="200" spans="1:4" x14ac:dyDescent="0.25">
      <c r="A200" s="85" t="s">
        <v>127</v>
      </c>
      <c r="B200" s="85"/>
      <c r="C200" s="85"/>
      <c r="D200" s="85"/>
    </row>
    <row r="202" spans="1:4" x14ac:dyDescent="0.25">
      <c r="A202" s="92" t="s">
        <v>128</v>
      </c>
      <c r="B202" s="92"/>
      <c r="C202" s="92"/>
      <c r="D202" s="59" t="s">
        <v>36</v>
      </c>
    </row>
    <row r="203" spans="1:4" x14ac:dyDescent="0.25">
      <c r="A203" s="59" t="s">
        <v>5</v>
      </c>
      <c r="B203" s="96" t="s">
        <v>32</v>
      </c>
      <c r="C203" s="96"/>
      <c r="D203" s="25">
        <f>D36</f>
        <v>0</v>
      </c>
    </row>
    <row r="204" spans="1:4" x14ac:dyDescent="0.25">
      <c r="A204" s="59" t="s">
        <v>7</v>
      </c>
      <c r="B204" s="96" t="s">
        <v>129</v>
      </c>
      <c r="C204" s="96"/>
      <c r="D204" s="25">
        <f>D100</f>
        <v>0</v>
      </c>
    </row>
    <row r="205" spans="1:4" x14ac:dyDescent="0.25">
      <c r="A205" s="59" t="s">
        <v>9</v>
      </c>
      <c r="B205" s="96" t="s">
        <v>80</v>
      </c>
      <c r="C205" s="96"/>
      <c r="D205" s="25">
        <f>D116</f>
        <v>0</v>
      </c>
    </row>
    <row r="206" spans="1:4" x14ac:dyDescent="0.25">
      <c r="A206" s="59" t="s">
        <v>11</v>
      </c>
      <c r="B206" s="96" t="s">
        <v>91</v>
      </c>
      <c r="C206" s="96"/>
      <c r="D206" s="25">
        <f>D170</f>
        <v>0</v>
      </c>
    </row>
    <row r="207" spans="1:4" x14ac:dyDescent="0.25">
      <c r="A207" s="59" t="s">
        <v>13</v>
      </c>
      <c r="B207" s="96" t="s">
        <v>104</v>
      </c>
      <c r="C207" s="96"/>
      <c r="D207" s="25">
        <f>D164</f>
        <v>0</v>
      </c>
    </row>
    <row r="208" spans="1:4" x14ac:dyDescent="0.25">
      <c r="A208" s="92" t="s">
        <v>130</v>
      </c>
      <c r="B208" s="92"/>
      <c r="C208" s="92"/>
      <c r="D208" s="29">
        <f>SUM(D203:D207)</f>
        <v>0</v>
      </c>
    </row>
    <row r="209" spans="1:4" x14ac:dyDescent="0.25">
      <c r="A209" s="59" t="s">
        <v>15</v>
      </c>
      <c r="B209" s="96" t="s">
        <v>131</v>
      </c>
      <c r="C209" s="96"/>
      <c r="D209" s="25">
        <f>D196</f>
        <v>0</v>
      </c>
    </row>
    <row r="210" spans="1:4" x14ac:dyDescent="0.25">
      <c r="A210" s="92" t="s">
        <v>132</v>
      </c>
      <c r="B210" s="92"/>
      <c r="C210" s="92"/>
      <c r="D210" s="29">
        <f>ROUND(D208+D209,2)</f>
        <v>0</v>
      </c>
    </row>
    <row r="212" spans="1:4" x14ac:dyDescent="0.25">
      <c r="D212" s="50"/>
    </row>
  </sheetData>
  <sheetProtection algorithmName="SHA-512" hashValue="5Ai3xruTWsBsdwH3BbH/fgQwCjRhbOqu/FVTkE5efqapgfjYU73VQYdx2tihB9s+0InUsG9Dm4IfF+lNGNySlg==" saltValue="s9KKka5piFskiAlSCTyG0g==" spinCount="100000" sheet="1" objects="1" scenarios="1" insertRows="0"/>
  <mergeCells count="96">
    <mergeCell ref="A2:D2"/>
    <mergeCell ref="A1:E1"/>
    <mergeCell ref="A4:D4"/>
    <mergeCell ref="A210:C210"/>
    <mergeCell ref="B204:C204"/>
    <mergeCell ref="B205:C205"/>
    <mergeCell ref="B206:C206"/>
    <mergeCell ref="B207:C207"/>
    <mergeCell ref="A208:C208"/>
    <mergeCell ref="B209:C209"/>
    <mergeCell ref="B203:C203"/>
    <mergeCell ref="A173:B179"/>
    <mergeCell ref="A181:D181"/>
    <mergeCell ref="A186:C186"/>
    <mergeCell ref="A187:C187"/>
    <mergeCell ref="B189:D189"/>
    <mergeCell ref="B193:D193"/>
    <mergeCell ref="A196:C196"/>
    <mergeCell ref="A6:D6"/>
    <mergeCell ref="A200:D200"/>
    <mergeCell ref="B147:C147"/>
    <mergeCell ref="A100:C100"/>
    <mergeCell ref="A103:B105"/>
    <mergeCell ref="A107:D107"/>
    <mergeCell ref="A116:C116"/>
    <mergeCell ref="A119:B123"/>
    <mergeCell ref="A125:D125"/>
    <mergeCell ref="A127:D127"/>
    <mergeCell ref="A137:B137"/>
    <mergeCell ref="A139:D139"/>
    <mergeCell ref="A143:C143"/>
    <mergeCell ref="A202:C202"/>
    <mergeCell ref="A167:B172"/>
    <mergeCell ref="B148:C148"/>
    <mergeCell ref="B149:C149"/>
    <mergeCell ref="A150:C150"/>
    <mergeCell ref="A153:D154"/>
    <mergeCell ref="A156:D156"/>
    <mergeCell ref="B158:C158"/>
    <mergeCell ref="B159:C159"/>
    <mergeCell ref="B160:C160"/>
    <mergeCell ref="B161:C161"/>
    <mergeCell ref="B162:C162"/>
    <mergeCell ref="A164:C164"/>
    <mergeCell ref="B163:C163"/>
    <mergeCell ref="B188:D188"/>
    <mergeCell ref="B192:D192"/>
    <mergeCell ref="A145:D145"/>
    <mergeCell ref="B99:C99"/>
    <mergeCell ref="B82:C82"/>
    <mergeCell ref="A83:C83"/>
    <mergeCell ref="A86:D86"/>
    <mergeCell ref="B88:C88"/>
    <mergeCell ref="B89:C89"/>
    <mergeCell ref="A90:C90"/>
    <mergeCell ref="A93:D93"/>
    <mergeCell ref="B95:C95"/>
    <mergeCell ref="B96:C96"/>
    <mergeCell ref="B97:C97"/>
    <mergeCell ref="B98:C98"/>
    <mergeCell ref="B81:C81"/>
    <mergeCell ref="A57:D57"/>
    <mergeCell ref="A68:B68"/>
    <mergeCell ref="A71:D71"/>
    <mergeCell ref="B73:C73"/>
    <mergeCell ref="B74:C74"/>
    <mergeCell ref="B75:C75"/>
    <mergeCell ref="B76:C76"/>
    <mergeCell ref="B77:C77"/>
    <mergeCell ref="B78:C78"/>
    <mergeCell ref="B79:C79"/>
    <mergeCell ref="B80:C80"/>
    <mergeCell ref="A53:B55"/>
    <mergeCell ref="C21:D21"/>
    <mergeCell ref="C22:D22"/>
    <mergeCell ref="C23:D23"/>
    <mergeCell ref="C24:D24"/>
    <mergeCell ref="C25:D25"/>
    <mergeCell ref="A28:D28"/>
    <mergeCell ref="A36:B36"/>
    <mergeCell ref="A39:D39"/>
    <mergeCell ref="A41:B42"/>
    <mergeCell ref="A44:D44"/>
    <mergeCell ref="A50:C50"/>
    <mergeCell ref="C20:D20"/>
    <mergeCell ref="A8:D8"/>
    <mergeCell ref="A9:D9"/>
    <mergeCell ref="A10:D10"/>
    <mergeCell ref="A11:D11"/>
    <mergeCell ref="C13:D13"/>
    <mergeCell ref="C14:D14"/>
    <mergeCell ref="C15:D15"/>
    <mergeCell ref="C16:D16"/>
    <mergeCell ref="C17:D17"/>
    <mergeCell ref="C18:D18"/>
    <mergeCell ref="C19:D19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  <rowBreaks count="3" manualBreakCount="3">
    <brk id="69" max="3" man="1"/>
    <brk id="137" max="3" man="1"/>
    <brk id="197" max="3" man="1"/>
  </rowBreaks>
  <colBreaks count="1" manualBreakCount="1">
    <brk id="4" min="7" max="19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PRONTA</vt:lpstr>
      <vt:lpstr>'PLANILHA PRONTA'!Area_de_impressao</vt:lpstr>
    </vt:vector>
  </TitlesOfParts>
  <Company>SEGES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Wellington Caninja Soares Ferreira</dc:creator>
  <cp:lastModifiedBy>rosangeladantas</cp:lastModifiedBy>
  <cp:lastPrinted>2020-01-20T13:48:56Z</cp:lastPrinted>
  <dcterms:created xsi:type="dcterms:W3CDTF">2019-10-15T20:19:12Z</dcterms:created>
  <dcterms:modified xsi:type="dcterms:W3CDTF">2020-01-22T15:19:29Z</dcterms:modified>
</cp:coreProperties>
</file>